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/>
  <mc:AlternateContent xmlns:mc="http://schemas.openxmlformats.org/markup-compatibility/2006">
    <mc:Choice Requires="x15">
      <x15ac:absPath xmlns:x15ac="http://schemas.microsoft.com/office/spreadsheetml/2010/11/ac" url="/Users/pc_2/Desktop/Mesto Žilina/VV profil/"/>
    </mc:Choice>
  </mc:AlternateContent>
  <xr:revisionPtr revIDLastSave="0" documentId="8_{99C31987-C8A5-3E4E-9D49-21F59FA33FA9}" xr6:coauthVersionLast="36" xr6:coauthVersionMax="36" xr10:uidLastSave="{00000000-0000-0000-0000-000000000000}"/>
  <bookViews>
    <workbookView xWindow="0" yWindow="460" windowWidth="23260" windowHeight="13180" activeTab="1" xr2:uid="{00000000-000D-0000-FFFF-FFFF00000000}"/>
  </bookViews>
  <sheets>
    <sheet name="Rekapitulácia stavby" sheetId="1" r:id="rId1"/>
    <sheet name="ab1 - Zasklenie loggií" sheetId="2" r:id="rId2"/>
  </sheets>
  <definedNames>
    <definedName name="_xlnm._FilterDatabase" localSheetId="1" hidden="1">'ab1 - Zasklenie loggií'!$C$124:$K$135</definedName>
    <definedName name="_xlnm.Print_Titles" localSheetId="1">'ab1 - Zasklenie loggií'!$124:$124</definedName>
    <definedName name="_xlnm.Print_Titles" localSheetId="0">'Rekapitulácia stavby'!$93:$93</definedName>
    <definedName name="_xlnm.Print_Area" localSheetId="1">'ab1 - Zasklenie loggií'!$C$4:$J$76,'ab1 - Zasklenie loggií'!$C$82:$J$104,'ab1 - Zasklenie loggií'!$C$110:$J$135</definedName>
    <definedName name="_xlnm.Print_Area" localSheetId="0">'Rekapitulácia stavby'!$D$4:$AO$77,'Rekapitulácia stavby'!$C$83:$AQ$98</definedName>
  </definedNames>
  <calcPr calcId="181029"/>
</workbook>
</file>

<file path=xl/calcChain.xml><?xml version="1.0" encoding="utf-8"?>
<calcChain xmlns="http://schemas.openxmlformats.org/spreadsheetml/2006/main">
  <c r="J39" i="2" l="1"/>
  <c r="J38" i="2"/>
  <c r="AY97" i="1" s="1"/>
  <c r="J37" i="2"/>
  <c r="AX97" i="1"/>
  <c r="BI135" i="2"/>
  <c r="BH135" i="2"/>
  <c r="BG135" i="2"/>
  <c r="BE135" i="2"/>
  <c r="T135" i="2"/>
  <c r="R135" i="2"/>
  <c r="P135" i="2"/>
  <c r="P132" i="2" s="1"/>
  <c r="P131" i="2" s="1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T129" i="2" s="1"/>
  <c r="T126" i="2" s="1"/>
  <c r="R130" i="2"/>
  <c r="R129" i="2"/>
  <c r="P130" i="2"/>
  <c r="P129" i="2" s="1"/>
  <c r="BI128" i="2"/>
  <c r="BH128" i="2"/>
  <c r="BG128" i="2"/>
  <c r="BE128" i="2"/>
  <c r="T128" i="2"/>
  <c r="T127" i="2"/>
  <c r="R128" i="2"/>
  <c r="R127" i="2"/>
  <c r="R126" i="2" s="1"/>
  <c r="P128" i="2"/>
  <c r="P127" i="2" s="1"/>
  <c r="P126" i="2" s="1"/>
  <c r="J122" i="2"/>
  <c r="J121" i="2"/>
  <c r="F121" i="2"/>
  <c r="F119" i="2"/>
  <c r="E117" i="2"/>
  <c r="J94" i="2"/>
  <c r="J93" i="2"/>
  <c r="F93" i="2"/>
  <c r="F91" i="2"/>
  <c r="E89" i="2"/>
  <c r="J20" i="2"/>
  <c r="E20" i="2"/>
  <c r="F122" i="2" s="1"/>
  <c r="J19" i="2"/>
  <c r="J14" i="2"/>
  <c r="J119" i="2"/>
  <c r="E7" i="2"/>
  <c r="E85" i="2" s="1"/>
  <c r="L91" i="1"/>
  <c r="AM91" i="1"/>
  <c r="AM90" i="1"/>
  <c r="L90" i="1"/>
  <c r="AM88" i="1"/>
  <c r="L88" i="1"/>
  <c r="L86" i="1"/>
  <c r="L85" i="1"/>
  <c r="J134" i="2"/>
  <c r="BK133" i="2"/>
  <c r="J133" i="2"/>
  <c r="BK128" i="2"/>
  <c r="AS96" i="1"/>
  <c r="BK135" i="2"/>
  <c r="J135" i="2"/>
  <c r="BK134" i="2"/>
  <c r="J130" i="2"/>
  <c r="J128" i="2"/>
  <c r="BK130" i="2"/>
  <c r="P125" i="2" l="1"/>
  <c r="AU97" i="1" s="1"/>
  <c r="AU96" i="1" s="1"/>
  <c r="AU95" i="1" s="1"/>
  <c r="BK132" i="2"/>
  <c r="J132" i="2"/>
  <c r="J103" i="2"/>
  <c r="R132" i="2"/>
  <c r="R131" i="2"/>
  <c r="R125" i="2" s="1"/>
  <c r="T132" i="2"/>
  <c r="T131" i="2" s="1"/>
  <c r="T125" i="2" s="1"/>
  <c r="BF130" i="2"/>
  <c r="F94" i="2"/>
  <c r="E113" i="2"/>
  <c r="BF133" i="2"/>
  <c r="BF134" i="2"/>
  <c r="BF135" i="2"/>
  <c r="BK127" i="2"/>
  <c r="J127" i="2" s="1"/>
  <c r="J100" i="2" s="1"/>
  <c r="BK129" i="2"/>
  <c r="J129" i="2"/>
  <c r="J101" i="2"/>
  <c r="J91" i="2"/>
  <c r="BF128" i="2"/>
  <c r="F35" i="2"/>
  <c r="AZ97" i="1" s="1"/>
  <c r="AZ96" i="1" s="1"/>
  <c r="AZ95" i="1" s="1"/>
  <c r="W29" i="1" s="1"/>
  <c r="F39" i="2"/>
  <c r="BD97" i="1" s="1"/>
  <c r="BD96" i="1" s="1"/>
  <c r="BD95" i="1" s="1"/>
  <c r="W33" i="1" s="1"/>
  <c r="F37" i="2"/>
  <c r="BB97" i="1"/>
  <c r="BB96" i="1"/>
  <c r="BB95" i="1"/>
  <c r="W31" i="1" s="1"/>
  <c r="J35" i="2"/>
  <c r="AV97" i="1" s="1"/>
  <c r="F38" i="2"/>
  <c r="BC97" i="1"/>
  <c r="BC96" i="1" s="1"/>
  <c r="BC95" i="1" s="1"/>
  <c r="W32" i="1" s="1"/>
  <c r="AS95" i="1"/>
  <c r="BK126" i="2" l="1"/>
  <c r="J126" i="2"/>
  <c r="J99" i="2"/>
  <c r="BK131" i="2"/>
  <c r="J131" i="2" s="1"/>
  <c r="J102" i="2" s="1"/>
  <c r="AV95" i="1"/>
  <c r="AK29" i="1" s="1"/>
  <c r="AY96" i="1"/>
  <c r="AX95" i="1"/>
  <c r="AY95" i="1"/>
  <c r="F36" i="2"/>
  <c r="BA97" i="1" s="1"/>
  <c r="BA96" i="1" s="1"/>
  <c r="BA95" i="1" s="1"/>
  <c r="AW95" i="1" s="1"/>
  <c r="AK30" i="1" s="1"/>
  <c r="AV96" i="1"/>
  <c r="AX96" i="1"/>
  <c r="J36" i="2"/>
  <c r="AW97" i="1" s="1"/>
  <c r="AT97" i="1" s="1"/>
  <c r="BK125" i="2" l="1"/>
  <c r="J125" i="2" s="1"/>
  <c r="J98" i="2" s="1"/>
  <c r="AT95" i="1"/>
  <c r="AW96" i="1"/>
  <c r="AT96" i="1" s="1"/>
  <c r="W30" i="1"/>
  <c r="J32" i="2" l="1"/>
  <c r="AG97" i="1"/>
  <c r="AG96" i="1"/>
  <c r="AG95" i="1"/>
  <c r="AN95" i="1"/>
  <c r="AN97" i="1" l="1"/>
  <c r="J41" i="2"/>
  <c r="AN96" i="1"/>
  <c r="AK26" i="1"/>
  <c r="AK35" i="1" s="1"/>
</calcChain>
</file>

<file path=xl/sharedStrings.xml><?xml version="1.0" encoding="utf-8"?>
<sst xmlns="http://schemas.openxmlformats.org/spreadsheetml/2006/main" count="374" uniqueCount="154">
  <si>
    <t>Export Komplet</t>
  </si>
  <si>
    <t/>
  </si>
  <si>
    <t>2.0</t>
  </si>
  <si>
    <t>False</t>
  </si>
  <si>
    <t>{6ad72d89-7c37-4f6d-ab50-310f18ff3e8f}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</si>
  <si>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</si>
  <si>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</si>
  <si>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</si>
  <si>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</si>
  <si>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</si>
  <si>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</si>
  <si>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</si>
  <si>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</si>
  <si>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DD_ZA_Osikova2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</si>
  <si>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</si>
  <si>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</si>
  <si>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Zateplenie budovy ZpS na ul. Osiková, Žilina</t>
  </si>
  <si>
    <t>JKSO:</t>
  </si>
  <si>
    <t>KS:</t>
  </si>
  <si>
    <t>Miesto:</t>
  </si>
  <si>
    <t>Žilina</t>
  </si>
  <si>
    <t>Dátum:</t>
  </si>
  <si>
    <t>31. 8. 2020</t>
  </si>
  <si>
    <t>Objednávateľ:</t>
  </si>
  <si>
    <t>IČO:</t>
  </si>
  <si>
    <t>Mesto Žilina</t>
  </si>
  <si>
    <t>IČ DPH:</t>
  </si>
  <si>
    <t>Zhotoviteľ:</t>
  </si>
  <si>
    <t>Vyplň údaj</t>
  </si>
  <si>
    <t>Projektant:</t>
  </si>
  <si>
    <t>ENERMA, s.r.o., Žilina</t>
  </si>
  <si>
    <t>True</t>
  </si>
  <si>
    <t>Spracovateľ:</t>
  </si>
  <si>
    <t>Miroslav Holeš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</si>
  <si>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</si>
  <si>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</si>
  <si>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</si>
  <si>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</si>
  <si>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</si>
  <si>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</si>
  <si>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</si>
  <si>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</si>
  <si>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</si>
  <si>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</si>
  <si>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</si>
  <si>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</si>
  <si>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</si>
  <si>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</si>
  <si>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</si>
  <si>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</si>
  <si>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</si>
  <si>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</si>
  <si>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</si>
  <si>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</si>
  <si>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</si>
  <si>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</si>
  <si>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</si>
  <si>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</si>
  <si>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</si>
  <si>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</si>
  <si>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</si>
  <si>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</si>
  <si>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</si>
  <si>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</si>
  <si>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</si>
  <si>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</si>
  <si>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</si>
  <si>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</si>
  <si>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</si>
  <si>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</si>
  <si>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</si>
  <si>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</si>
  <si>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</si>
  <si>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</si>
  <si>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</si>
  <si>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</si>
  <si>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</si>
  <si>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</si>
  <si>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</si>
  <si>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</si>
  <si>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Budova ZpS</t>
  </si>
  <si>
    <t>STA</t>
  </si>
  <si>
    <t>1</t>
  </si>
  <si>
    <t>{99f98238-4bb6-4918-9bbc-b7fe3b024e3e}</t>
  </si>
  <si>
    <t>/</t>
  </si>
  <si>
    <t>ab1</t>
  </si>
  <si>
    <t>Zasklenie loggií</t>
  </si>
  <si>
    <t>Časť</t>
  </si>
  <si>
    <t>2</t>
  </si>
  <si>
    <t>{1689e38f-cc7d-4058-a64f-a3f9bf3deb07}</t>
  </si>
  <si>
    <t>KRYCÍ LIST ROZPOČTU</t>
  </si>
  <si>
    <t>Objekt:</t>
  </si>
  <si>
    <t>SO 01 - Budova ZpS</t>
  </si>
  <si>
    <t>Časť:</t>
  </si>
  <si>
    <t>ab1 - Zasklenie loggií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</si>
  <si>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</si>
  <si>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</si>
  <si>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</si>
  <si>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</si>
  <si>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</si>
  <si>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</si>
  <si>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</si>
  <si>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</si>
  <si>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</si>
  <si>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</si>
  <si>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</si>
  <si>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</si>
  <si>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</si>
  <si>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</si>
  <si>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</si>
  <si>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</si>
  <si>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</si>
  <si>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</si>
  <si>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</si>
  <si>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</si>
  <si>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</si>
  <si>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</si>
  <si>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</si>
  <si>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</si>
  <si>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</si>
  <si>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</si>
  <si>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</si>
  <si>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</si>
  <si>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941955001.S</t>
  </si>
  <si>
    <t>Lešenie ľahké pracovné pomocné, s výškou lešeňovej podlahy do 1,20 m</t>
  </si>
  <si>
    <t>m2</t>
  </si>
  <si>
    <t>4</t>
  </si>
  <si>
    <t>1506019772</t>
  </si>
  <si>
    <t>99</t>
  </si>
  <si>
    <t>Presun hmôt HSV</t>
  </si>
  <si>
    <t>999281111.S</t>
  </si>
  <si>
    <t>Presun hmôt pre opravy a údržbu objektov vrátane vonkajších plášťov výšky do 25 m</t>
  </si>
  <si>
    <t>t</t>
  </si>
  <si>
    <t>324049256</t>
  </si>
  <si>
    <t>PSV</t>
  </si>
  <si>
    <t>Práce a dodávky PSV</t>
  </si>
  <si>
    <t>767</t>
  </si>
  <si>
    <t>Konštrukcie doplnkové kovové</t>
  </si>
  <si>
    <t>3</t>
  </si>
  <si>
    <t>767671015.S</t>
  </si>
  <si>
    <t>Montáž zasklenia balkóna rámový systém s výplňou 2700x1600, počet okien 2+2</t>
  </si>
  <si>
    <t>ks</t>
  </si>
  <si>
    <t>16</t>
  </si>
  <si>
    <t>-1088530113</t>
  </si>
  <si>
    <t>M</t>
  </si>
  <si>
    <t>55333-08</t>
  </si>
  <si>
    <t>Hliníkový bezrámový systém zasklenia balkóna s výplňou zo skla, 2750x1550 mm, posuvný systém, 4 okná - vo vyhotovení podľa výpisu konštrukcií</t>
  </si>
  <si>
    <t>32</t>
  </si>
  <si>
    <t>2022815250</t>
  </si>
  <si>
    <t>5</t>
  </si>
  <si>
    <t>998767203.S</t>
  </si>
  <si>
    <t>Presun hmôt pre kovové stavebné doplnkové konštrukcie v objektoch výšky nad 12 do 24 m</t>
  </si>
  <si>
    <t>%</t>
  </si>
  <si>
    <t>-2118475240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</si>
</sst>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22" workbookViewId="0">
      <selection activeCell="O43" sqref="O43"/>
    </sheetView>
  </sheetViews>
  <sheetFormatPr baseColWidth="10" defaultColWidth="8.75" defaultRowHeight="11"/>
  <cols>
    <col min="1" max="1" width="8.75" style="1" customWidth="1"/>
    <col min="2" max="2" width="1.75" style="1" customWidth="1"/>
    <col min="3" max="3" width="4.5" style="1" customWidth="1"/>
    <col min="4" max="33" width="2.75" style="1" customWidth="1"/>
    <col min="34" max="35" width="3.5" style="1" customWidth="1"/>
    <col min="36" max="37" width="2.5" style="1" customWidth="1"/>
    <col min="38" max="38" width="8.75" style="1" customWidth="1"/>
    <col min="39" max="39" width="3.5" style="1" customWidth="1"/>
    <col min="40" max="40" width="14.25" style="1" customWidth="1"/>
    <col min="41" max="41" width="8" style="1" customWidth="1"/>
    <col min="42" max="42" width="4.5" style="1" customWidth="1"/>
    <col min="43" max="43" width="16.75" style="1" hidden="1" customWidth="1"/>
    <col min="44" max="44" width="14.5" style="1" customWidth="1"/>
    <col min="45" max="47" width="27.75" style="1" hidden="1" customWidth="1"/>
    <col min="48" max="49" width="23.25" style="1" hidden="1" customWidth="1"/>
    <col min="50" max="51" width="26.75" style="1" hidden="1" customWidth="1"/>
    <col min="52" max="52" width="23.25" style="1" hidden="1" customWidth="1"/>
    <col min="53" max="53" width="20.5" style="1" hidden="1" customWidth="1"/>
    <col min="54" max="54" width="26.75" style="1" hidden="1" customWidth="1"/>
    <col min="55" max="55" width="23.25" style="1" hidden="1" customWidth="1"/>
    <col min="56" max="56" width="20.5" style="1" hidden="1" customWidth="1"/>
    <col min="57" max="57" width="71.2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9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7"/>
      <c r="BE5" s="206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210" t="s">
        <v>16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7"/>
      <c r="BE6" s="207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7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07"/>
      <c r="BS8" s="14" t="s">
        <v>6</v>
      </c>
    </row>
    <row r="9" spans="1:74" s="1" customFormat="1" ht="14.5" customHeight="1">
      <c r="B9" s="17"/>
      <c r="AR9" s="17"/>
      <c r="BE9" s="207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7"/>
      <c r="BS10" s="14" t="s">
        <v>6</v>
      </c>
    </row>
    <row r="11" spans="1:74" s="1" customFormat="1" ht="18.5" customHeight="1">
      <c r="B11" s="17"/>
      <c r="E11" s="22" t="s">
        <v>25</v>
      </c>
      <c r="AK11" s="24" t="s">
        <v>26</v>
      </c>
      <c r="AN11" s="22" t="s">
        <v>1</v>
      </c>
      <c r="AR11" s="17"/>
      <c r="BE11" s="207"/>
      <c r="BS11" s="14" t="s">
        <v>6</v>
      </c>
    </row>
    <row r="12" spans="1:74" s="1" customFormat="1" ht="7" customHeight="1">
      <c r="B12" s="17"/>
      <c r="AR12" s="17"/>
      <c r="BE12" s="207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07"/>
      <c r="BS13" s="14" t="s">
        <v>6</v>
      </c>
    </row>
    <row r="14" spans="1:74" ht="13">
      <c r="B14" s="17"/>
      <c r="E14" s="211" t="s">
        <v>28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4" t="s">
        <v>26</v>
      </c>
      <c r="AN14" s="26" t="s">
        <v>28</v>
      </c>
      <c r="AR14" s="17"/>
      <c r="BE14" s="207"/>
      <c r="BS14" s="14" t="s">
        <v>6</v>
      </c>
    </row>
    <row r="15" spans="1:74" s="1" customFormat="1" ht="7" customHeight="1">
      <c r="B15" s="17"/>
      <c r="AR15" s="17"/>
      <c r="BE15" s="207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07"/>
      <c r="BS16" s="14" t="s">
        <v>3</v>
      </c>
    </row>
    <row r="17" spans="1:71" s="1" customFormat="1" ht="18.5" customHeight="1">
      <c r="B17" s="17"/>
      <c r="E17" s="22" t="s">
        <v>30</v>
      </c>
      <c r="AK17" s="24" t="s">
        <v>26</v>
      </c>
      <c r="AN17" s="22" t="s">
        <v>1</v>
      </c>
      <c r="AR17" s="17"/>
      <c r="BE17" s="207"/>
      <c r="BS17" s="14" t="s">
        <v>31</v>
      </c>
    </row>
    <row r="18" spans="1:71" s="1" customFormat="1" ht="7" customHeight="1">
      <c r="B18" s="17"/>
      <c r="AR18" s="17"/>
      <c r="BE18" s="207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07"/>
      <c r="BS19" s="14" t="s">
        <v>6</v>
      </c>
    </row>
    <row r="20" spans="1:71" s="1" customFormat="1" ht="18.5" customHeight="1">
      <c r="B20" s="17"/>
      <c r="E20" s="22" t="s">
        <v>33</v>
      </c>
      <c r="AK20" s="24" t="s">
        <v>26</v>
      </c>
      <c r="AN20" s="22" t="s">
        <v>1</v>
      </c>
      <c r="AR20" s="17"/>
      <c r="BE20" s="207"/>
      <c r="BS20" s="14" t="s">
        <v>31</v>
      </c>
    </row>
    <row r="21" spans="1:71" s="1" customFormat="1" ht="7" customHeight="1">
      <c r="B21" s="17"/>
      <c r="AR21" s="17"/>
      <c r="BE21" s="207"/>
    </row>
    <row r="22" spans="1:71" s="1" customFormat="1" ht="12" customHeight="1">
      <c r="B22" s="17"/>
      <c r="D22" s="24" t="s">
        <v>34</v>
      </c>
      <c r="AR22" s="17"/>
      <c r="BE22" s="207"/>
    </row>
    <row r="23" spans="1:71" s="1" customFormat="1" ht="14.5" customHeight="1">
      <c r="B23" s="17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7"/>
      <c r="BE23" s="207"/>
    </row>
    <row r="24" spans="1:71" s="1" customFormat="1" ht="7" customHeight="1">
      <c r="B24" s="17"/>
      <c r="AR24" s="17"/>
      <c r="BE24" s="207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7"/>
    </row>
    <row r="26" spans="1:71" s="2" customFormat="1" ht="26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4">
        <f>ROUND(AG95,2)</f>
        <v>0</v>
      </c>
      <c r="AL26" s="215"/>
      <c r="AM26" s="215"/>
      <c r="AN26" s="215"/>
      <c r="AO26" s="215"/>
      <c r="AP26" s="29"/>
      <c r="AQ26" s="29"/>
      <c r="AR26" s="30"/>
      <c r="BE26" s="207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7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6" t="s">
        <v>36</v>
      </c>
      <c r="M28" s="216"/>
      <c r="N28" s="216"/>
      <c r="O28" s="216"/>
      <c r="P28" s="216"/>
      <c r="Q28" s="29"/>
      <c r="R28" s="29"/>
      <c r="S28" s="29"/>
      <c r="T28" s="29"/>
      <c r="U28" s="29"/>
      <c r="V28" s="29"/>
      <c r="W28" s="216" t="s">
        <v>37</v>
      </c>
      <c r="X28" s="216"/>
      <c r="Y28" s="216"/>
      <c r="Z28" s="216"/>
      <c r="AA28" s="216"/>
      <c r="AB28" s="216"/>
      <c r="AC28" s="216"/>
      <c r="AD28" s="216"/>
      <c r="AE28" s="216"/>
      <c r="AF28" s="29"/>
      <c r="AG28" s="29"/>
      <c r="AH28" s="29"/>
      <c r="AI28" s="29"/>
      <c r="AJ28" s="29"/>
      <c r="AK28" s="216" t="s">
        <v>38</v>
      </c>
      <c r="AL28" s="216"/>
      <c r="AM28" s="216"/>
      <c r="AN28" s="216"/>
      <c r="AO28" s="216"/>
      <c r="AP28" s="29"/>
      <c r="AQ28" s="29"/>
      <c r="AR28" s="30"/>
      <c r="BE28" s="207"/>
    </row>
    <row r="29" spans="1:71" s="3" customFormat="1" ht="14.5" customHeight="1">
      <c r="B29" s="34"/>
      <c r="D29" s="24" t="s">
        <v>39</v>
      </c>
      <c r="F29" s="24" t="s">
        <v>40</v>
      </c>
      <c r="L29" s="201">
        <v>0.2</v>
      </c>
      <c r="M29" s="200"/>
      <c r="N29" s="200"/>
      <c r="O29" s="200"/>
      <c r="P29" s="200"/>
      <c r="W29" s="199">
        <f>ROUND(AZ95,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ROUND(AV95, 2)</f>
        <v>0</v>
      </c>
      <c r="AL29" s="200"/>
      <c r="AM29" s="200"/>
      <c r="AN29" s="200"/>
      <c r="AO29" s="200"/>
      <c r="AR29" s="34"/>
      <c r="BE29" s="208"/>
    </row>
    <row r="30" spans="1:71" s="3" customFormat="1" ht="14.5" customHeight="1">
      <c r="B30" s="34"/>
      <c r="F30" s="24" t="s">
        <v>41</v>
      </c>
      <c r="L30" s="201">
        <v>0.2</v>
      </c>
      <c r="M30" s="200"/>
      <c r="N30" s="200"/>
      <c r="O30" s="200"/>
      <c r="P30" s="200"/>
      <c r="W30" s="199">
        <f>ROUND(BA95,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ROUND(AW95, 2)</f>
        <v>0</v>
      </c>
      <c r="AL30" s="200"/>
      <c r="AM30" s="200"/>
      <c r="AN30" s="200"/>
      <c r="AO30" s="200"/>
      <c r="AR30" s="34"/>
      <c r="BE30" s="208"/>
    </row>
    <row r="31" spans="1:71" s="3" customFormat="1" ht="14.5" hidden="1" customHeight="1">
      <c r="B31" s="34"/>
      <c r="F31" s="24" t="s">
        <v>42</v>
      </c>
      <c r="L31" s="201">
        <v>0.2</v>
      </c>
      <c r="M31" s="200"/>
      <c r="N31" s="200"/>
      <c r="O31" s="200"/>
      <c r="P31" s="200"/>
      <c r="W31" s="199">
        <f>ROUND(BB95,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4"/>
      <c r="BE31" s="208"/>
    </row>
    <row r="32" spans="1:71" s="3" customFormat="1" ht="14.5" hidden="1" customHeight="1">
      <c r="B32" s="34"/>
      <c r="F32" s="24" t="s">
        <v>43</v>
      </c>
      <c r="L32" s="201">
        <v>0.2</v>
      </c>
      <c r="M32" s="200"/>
      <c r="N32" s="200"/>
      <c r="O32" s="200"/>
      <c r="P32" s="200"/>
      <c r="W32" s="199">
        <f>ROUND(BC95,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4"/>
      <c r="BE32" s="208"/>
    </row>
    <row r="33" spans="1:57" s="3" customFormat="1" ht="14.5" hidden="1" customHeight="1">
      <c r="B33" s="34"/>
      <c r="F33" s="24" t="s">
        <v>44</v>
      </c>
      <c r="L33" s="201">
        <v>0</v>
      </c>
      <c r="M33" s="200"/>
      <c r="N33" s="200"/>
      <c r="O33" s="200"/>
      <c r="P33" s="200"/>
      <c r="W33" s="199">
        <f>ROUND(BD95,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4"/>
      <c r="BE33" s="208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7"/>
    </row>
    <row r="35" spans="1:57" s="2" customFormat="1" ht="26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2" t="s">
        <v>47</v>
      </c>
      <c r="Y35" s="203"/>
      <c r="Z35" s="203"/>
      <c r="AA35" s="203"/>
      <c r="AB35" s="203"/>
      <c r="AC35" s="37"/>
      <c r="AD35" s="37"/>
      <c r="AE35" s="37"/>
      <c r="AF35" s="37"/>
      <c r="AG35" s="37"/>
      <c r="AH35" s="37"/>
      <c r="AI35" s="37"/>
      <c r="AJ35" s="37"/>
      <c r="AK35" s="204">
        <f>SUM(AK26:AK33)</f>
        <v>0</v>
      </c>
      <c r="AL35" s="203"/>
      <c r="AM35" s="203"/>
      <c r="AN35" s="203"/>
      <c r="AO35" s="205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1" customFormat="1" ht="14.5" customHeight="1">
      <c r="B49" s="17"/>
      <c r="AR49" s="17"/>
    </row>
    <row r="50" spans="1:57" s="2" customFormat="1" ht="14.5" customHeight="1">
      <c r="B50" s="39"/>
      <c r="D50" s="40" t="s">
        <v>48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0" t="s">
        <v>49</v>
      </c>
      <c r="AI50" s="41"/>
      <c r="AJ50" s="41"/>
      <c r="AK50" s="41"/>
      <c r="AL50" s="41"/>
      <c r="AM50" s="41"/>
      <c r="AN50" s="41"/>
      <c r="AO50" s="41"/>
      <c r="AR50" s="39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>
      <c r="B60" s="17"/>
      <c r="AR60" s="17"/>
    </row>
    <row r="61" spans="1:57" s="2" customFormat="1" ht="13">
      <c r="A61" s="29"/>
      <c r="B61" s="30"/>
      <c r="C61" s="29"/>
      <c r="D61" s="42" t="s">
        <v>50</v>
      </c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42" t="s">
        <v>51</v>
      </c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42" t="s">
        <v>50</v>
      </c>
      <c r="AI61" s="32"/>
      <c r="AJ61" s="32"/>
      <c r="AK61" s="32"/>
      <c r="AL61" s="32"/>
      <c r="AM61" s="42" t="s">
        <v>51</v>
      </c>
      <c r="AN61" s="32"/>
      <c r="AO61" s="32"/>
      <c r="AP61" s="29"/>
      <c r="AQ61" s="29"/>
      <c r="AR61" s="30"/>
      <c r="BE61" s="29"/>
    </row>
    <row r="62" spans="1:57">
      <c r="B62" s="17"/>
      <c r="AR62" s="17"/>
    </row>
    <row r="63" spans="1:57">
      <c r="B63" s="17"/>
      <c r="AR63" s="17"/>
    </row>
    <row r="64" spans="1:57">
      <c r="B64" s="17"/>
      <c r="AR64" s="17"/>
    </row>
    <row r="65" spans="1:57" s="2" customFormat="1" ht="13">
      <c r="A65" s="29"/>
      <c r="B65" s="30"/>
      <c r="C65" s="29"/>
      <c r="D65" s="40" t="s">
        <v>52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0" t="s">
        <v>53</v>
      </c>
      <c r="AI65" s="43"/>
      <c r="AJ65" s="43"/>
      <c r="AK65" s="43"/>
      <c r="AL65" s="43"/>
      <c r="AM65" s="43"/>
      <c r="AN65" s="43"/>
      <c r="AO65" s="43"/>
      <c r="AP65" s="29"/>
      <c r="AQ65" s="29"/>
      <c r="AR65" s="30"/>
      <c r="BE65" s="29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>
      <c r="B75" s="17"/>
      <c r="AR75" s="17"/>
    </row>
    <row r="76" spans="1:57" s="2" customFormat="1" ht="13">
      <c r="A76" s="29"/>
      <c r="B76" s="30"/>
      <c r="C76" s="29"/>
      <c r="D76" s="42" t="s">
        <v>50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42" t="s">
        <v>51</v>
      </c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42" t="s">
        <v>50</v>
      </c>
      <c r="AI76" s="32"/>
      <c r="AJ76" s="32"/>
      <c r="AK76" s="32"/>
      <c r="AL76" s="32"/>
      <c r="AM76" s="42" t="s">
        <v>51</v>
      </c>
      <c r="AN76" s="32"/>
      <c r="AO76" s="32"/>
      <c r="AP76" s="29"/>
      <c r="AQ76" s="29"/>
      <c r="AR76" s="30"/>
      <c r="BE76" s="29"/>
    </row>
    <row r="77" spans="1:57" s="2" customForma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30"/>
      <c r="BE77" s="29"/>
    </row>
    <row r="78" spans="1:57" s="2" customFormat="1" ht="7" customHeight="1">
      <c r="A78" s="29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30"/>
      <c r="BE78" s="29"/>
    </row>
    <row r="82" spans="1:91" s="2" customFormat="1" ht="7" customHeight="1">
      <c r="A82" s="29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30"/>
      <c r="BE82" s="29"/>
    </row>
    <row r="83" spans="1:91" s="2" customFormat="1" ht="25" customHeight="1">
      <c r="A83" s="29"/>
      <c r="B83" s="30"/>
      <c r="C83" s="18" t="s">
        <v>54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2" customFormat="1" ht="7" customHeight="1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30"/>
      <c r="BE84" s="29"/>
    </row>
    <row r="85" spans="1:91" s="4" customFormat="1" ht="12" customHeight="1">
      <c r="B85" s="48"/>
      <c r="C85" s="24" t="s">
        <v>12</v>
      </c>
      <c r="L85" s="4" t="str">
        <f>K5</f>
        <v>DD_ZA_Osikova2</v>
      </c>
      <c r="AR85" s="48"/>
    </row>
    <row r="86" spans="1:91" s="5" customFormat="1" ht="37" customHeight="1">
      <c r="B86" s="49"/>
      <c r="C86" s="50" t="s">
        <v>15</v>
      </c>
      <c r="L86" s="190" t="str">
        <f>K6</f>
        <v>Zateplenie budovy ZpS na ul. Osiková, Žilina</v>
      </c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  <c r="AF86" s="191"/>
      <c r="AG86" s="191"/>
      <c r="AH86" s="191"/>
      <c r="AI86" s="191"/>
      <c r="AJ86" s="191"/>
      <c r="AK86" s="191"/>
      <c r="AL86" s="191"/>
      <c r="AM86" s="191"/>
      <c r="AN86" s="191"/>
      <c r="AO86" s="191"/>
      <c r="AR86" s="49"/>
    </row>
    <row r="87" spans="1:91" s="2" customFormat="1" ht="7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30"/>
      <c r="BE87" s="29"/>
    </row>
    <row r="88" spans="1:91" s="2" customFormat="1" ht="12" customHeight="1">
      <c r="A88" s="29"/>
      <c r="B88" s="30"/>
      <c r="C88" s="24" t="s">
        <v>19</v>
      </c>
      <c r="D88" s="29"/>
      <c r="E88" s="29"/>
      <c r="F88" s="29"/>
      <c r="G88" s="29"/>
      <c r="H88" s="29"/>
      <c r="I88" s="29"/>
      <c r="J88" s="29"/>
      <c r="K88" s="29"/>
      <c r="L88" s="51" t="str">
        <f>IF(K8="","",K8)</f>
        <v>Žilina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4" t="s">
        <v>21</v>
      </c>
      <c r="AJ88" s="29"/>
      <c r="AK88" s="29"/>
      <c r="AL88" s="29"/>
      <c r="AM88" s="192" t="str">
        <f>IF(AN8= "","",AN8)</f>
        <v>31. 8. 2020</v>
      </c>
      <c r="AN88" s="192"/>
      <c r="AO88" s="29"/>
      <c r="AP88" s="29"/>
      <c r="AQ88" s="29"/>
      <c r="AR88" s="30"/>
      <c r="BE88" s="29"/>
    </row>
    <row r="89" spans="1:91" s="2" customFormat="1" ht="7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30"/>
      <c r="BE89" s="29"/>
    </row>
    <row r="90" spans="1:91" s="2" customFormat="1" ht="15.5" customHeight="1">
      <c r="A90" s="29"/>
      <c r="B90" s="30"/>
      <c r="C90" s="24" t="s">
        <v>23</v>
      </c>
      <c r="D90" s="29"/>
      <c r="E90" s="29"/>
      <c r="F90" s="29"/>
      <c r="G90" s="29"/>
      <c r="H90" s="29"/>
      <c r="I90" s="29"/>
      <c r="J90" s="29"/>
      <c r="K90" s="29"/>
      <c r="L90" s="4" t="str">
        <f>IF(E11= "","",E11)</f>
        <v>Mesto Žilina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93" t="str">
        <f>IF(E17="","",E17)</f>
        <v>ENERMA, s.r.o., Žilina</v>
      </c>
      <c r="AN90" s="194"/>
      <c r="AO90" s="194"/>
      <c r="AP90" s="194"/>
      <c r="AQ90" s="29"/>
      <c r="AR90" s="30"/>
      <c r="AS90" s="195" t="s">
        <v>55</v>
      </c>
      <c r="AT90" s="196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9"/>
    </row>
    <row r="91" spans="1:91" s="2" customFormat="1" ht="15.5" customHeight="1">
      <c r="A91" s="29"/>
      <c r="B91" s="30"/>
      <c r="C91" s="24" t="s">
        <v>27</v>
      </c>
      <c r="D91" s="29"/>
      <c r="E91" s="29"/>
      <c r="F91" s="29"/>
      <c r="G91" s="29"/>
      <c r="H91" s="29"/>
      <c r="I91" s="29"/>
      <c r="J91" s="29"/>
      <c r="K91" s="29"/>
      <c r="L91" s="4" t="str">
        <f>IF(E14= "Vyplň údaj","",E14)</f>
        <v/>
      </c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4" t="s">
        <v>32</v>
      </c>
      <c r="AJ91" s="29"/>
      <c r="AK91" s="29"/>
      <c r="AL91" s="29"/>
      <c r="AM91" s="193" t="str">
        <f>IF(E20="","",E20)</f>
        <v>Miroslav Holeš</v>
      </c>
      <c r="AN91" s="194"/>
      <c r="AO91" s="194"/>
      <c r="AP91" s="194"/>
      <c r="AQ91" s="29"/>
      <c r="AR91" s="30"/>
      <c r="AS91" s="197"/>
      <c r="AT91" s="19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10.7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30"/>
      <c r="AS92" s="197"/>
      <c r="AT92" s="198"/>
      <c r="AU92" s="55"/>
      <c r="AV92" s="55"/>
      <c r="AW92" s="55"/>
      <c r="AX92" s="55"/>
      <c r="AY92" s="55"/>
      <c r="AZ92" s="55"/>
      <c r="BA92" s="55"/>
      <c r="BB92" s="55"/>
      <c r="BC92" s="55"/>
      <c r="BD92" s="56"/>
      <c r="BE92" s="29"/>
    </row>
    <row r="93" spans="1:91" s="2" customFormat="1" ht="29.25" customHeight="1">
      <c r="A93" s="29"/>
      <c r="B93" s="30"/>
      <c r="C93" s="181" t="s">
        <v>56</v>
      </c>
      <c r="D93" s="182"/>
      <c r="E93" s="182"/>
      <c r="F93" s="182"/>
      <c r="G93" s="182"/>
      <c r="H93" s="57"/>
      <c r="I93" s="183" t="s">
        <v>57</v>
      </c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4" t="s">
        <v>58</v>
      </c>
      <c r="AH93" s="182"/>
      <c r="AI93" s="182"/>
      <c r="AJ93" s="182"/>
      <c r="AK93" s="182"/>
      <c r="AL93" s="182"/>
      <c r="AM93" s="182"/>
      <c r="AN93" s="183" t="s">
        <v>59</v>
      </c>
      <c r="AO93" s="182"/>
      <c r="AP93" s="185"/>
      <c r="AQ93" s="58" t="s">
        <v>60</v>
      </c>
      <c r="AR93" s="30"/>
      <c r="AS93" s="59" t="s">
        <v>61</v>
      </c>
      <c r="AT93" s="60" t="s">
        <v>62</v>
      </c>
      <c r="AU93" s="60" t="s">
        <v>63</v>
      </c>
      <c r="AV93" s="60" t="s">
        <v>64</v>
      </c>
      <c r="AW93" s="60" t="s">
        <v>65</v>
      </c>
      <c r="AX93" s="60" t="s">
        <v>66</v>
      </c>
      <c r="AY93" s="60" t="s">
        <v>67</v>
      </c>
      <c r="AZ93" s="60" t="s">
        <v>68</v>
      </c>
      <c r="BA93" s="60" t="s">
        <v>69</v>
      </c>
      <c r="BB93" s="60" t="s">
        <v>70</v>
      </c>
      <c r="BC93" s="60" t="s">
        <v>71</v>
      </c>
      <c r="BD93" s="61" t="s">
        <v>72</v>
      </c>
      <c r="BE93" s="29"/>
    </row>
    <row r="94" spans="1:91" s="2" customFormat="1" ht="10.7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30"/>
      <c r="AS94" s="62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4"/>
      <c r="BE94" s="29"/>
    </row>
    <row r="95" spans="1:91" s="6" customFormat="1" ht="32.5" customHeight="1">
      <c r="B95" s="65"/>
      <c r="C95" s="66" t="s">
        <v>73</v>
      </c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179">
        <f>ROUND(AG96,2)</f>
        <v>0</v>
      </c>
      <c r="AH95" s="179"/>
      <c r="AI95" s="179"/>
      <c r="AJ95" s="179"/>
      <c r="AK95" s="179"/>
      <c r="AL95" s="179"/>
      <c r="AM95" s="179"/>
      <c r="AN95" s="180">
        <f>SUM(AG95,AT95)</f>
        <v>0</v>
      </c>
      <c r="AO95" s="180"/>
      <c r="AP95" s="180"/>
      <c r="AQ95" s="69" t="s">
        <v>1</v>
      </c>
      <c r="AR95" s="65"/>
      <c r="AS95" s="70">
        <f>ROUND(AS96,2)</f>
        <v>0</v>
      </c>
      <c r="AT95" s="71">
        <f>ROUND(SUM(AV95:AW95),2)</f>
        <v>0</v>
      </c>
      <c r="AU95" s="72">
        <f>ROUND(AU96,5)</f>
        <v>0</v>
      </c>
      <c r="AV95" s="71">
        <f>ROUND(AZ95*L29,2)</f>
        <v>0</v>
      </c>
      <c r="AW95" s="71">
        <f>ROUND(BA95*L30,2)</f>
        <v>0</v>
      </c>
      <c r="AX95" s="71">
        <f>ROUND(BB95*L29,2)</f>
        <v>0</v>
      </c>
      <c r="AY95" s="71">
        <f>ROUND(BC95*L30,2)</f>
        <v>0</v>
      </c>
      <c r="AZ95" s="71">
        <f t="shared" ref="AZ95:BD96" si="0">ROUND(AZ96,2)</f>
        <v>0</v>
      </c>
      <c r="BA95" s="71">
        <f t="shared" si="0"/>
        <v>0</v>
      </c>
      <c r="BB95" s="71">
        <f t="shared" si="0"/>
        <v>0</v>
      </c>
      <c r="BC95" s="71">
        <f t="shared" si="0"/>
        <v>0</v>
      </c>
      <c r="BD95" s="73">
        <f t="shared" si="0"/>
        <v>0</v>
      </c>
      <c r="BS95" s="74" t="s">
        <v>74</v>
      </c>
      <c r="BT95" s="74" t="s">
        <v>75</v>
      </c>
      <c r="BU95" s="75" t="s">
        <v>76</v>
      </c>
      <c r="BV95" s="74" t="s">
        <v>77</v>
      </c>
      <c r="BW95" s="74" t="s">
        <v>4</v>
      </c>
      <c r="BX95" s="74" t="s">
        <v>78</v>
      </c>
      <c r="CL95" s="74" t="s">
        <v>1</v>
      </c>
    </row>
    <row r="96" spans="1:91" s="7" customFormat="1" ht="14.5" customHeight="1">
      <c r="B96" s="76"/>
      <c r="C96" s="77"/>
      <c r="D96" s="189" t="s">
        <v>79</v>
      </c>
      <c r="E96" s="189"/>
      <c r="F96" s="189"/>
      <c r="G96" s="189"/>
      <c r="H96" s="189"/>
      <c r="I96" s="78"/>
      <c r="J96" s="189" t="s">
        <v>80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8">
        <f>ROUND(AG97,2)</f>
        <v>0</v>
      </c>
      <c r="AH96" s="187"/>
      <c r="AI96" s="187"/>
      <c r="AJ96" s="187"/>
      <c r="AK96" s="187"/>
      <c r="AL96" s="187"/>
      <c r="AM96" s="187"/>
      <c r="AN96" s="186">
        <f>SUM(AG96,AT96)</f>
        <v>0</v>
      </c>
      <c r="AO96" s="187"/>
      <c r="AP96" s="187"/>
      <c r="AQ96" s="79" t="s">
        <v>81</v>
      </c>
      <c r="AR96" s="76"/>
      <c r="AS96" s="80">
        <f>ROUND(AS97,2)</f>
        <v>0</v>
      </c>
      <c r="AT96" s="81">
        <f>ROUND(SUM(AV96:AW96),2)</f>
        <v>0</v>
      </c>
      <c r="AU96" s="82">
        <f>ROUND(AU97,5)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 t="shared" si="0"/>
        <v>0</v>
      </c>
      <c r="BA96" s="81">
        <f t="shared" si="0"/>
        <v>0</v>
      </c>
      <c r="BB96" s="81">
        <f t="shared" si="0"/>
        <v>0</v>
      </c>
      <c r="BC96" s="81">
        <f t="shared" si="0"/>
        <v>0</v>
      </c>
      <c r="BD96" s="83">
        <f t="shared" si="0"/>
        <v>0</v>
      </c>
      <c r="BS96" s="84" t="s">
        <v>74</v>
      </c>
      <c r="BT96" s="84" t="s">
        <v>82</v>
      </c>
      <c r="BU96" s="84" t="s">
        <v>76</v>
      </c>
      <c r="BV96" s="84" t="s">
        <v>77</v>
      </c>
      <c r="BW96" s="84" t="s">
        <v>83</v>
      </c>
      <c r="BX96" s="84" t="s">
        <v>4</v>
      </c>
      <c r="CL96" s="84" t="s">
        <v>1</v>
      </c>
      <c r="CM96" s="84" t="s">
        <v>75</v>
      </c>
    </row>
    <row r="97" spans="1:90" s="4" customFormat="1" ht="14.5" customHeight="1">
      <c r="A97" s="85" t="s">
        <v>84</v>
      </c>
      <c r="B97" s="48"/>
      <c r="C97" s="10"/>
      <c r="D97" s="10"/>
      <c r="E97" s="178" t="s">
        <v>85</v>
      </c>
      <c r="F97" s="178"/>
      <c r="G97" s="178"/>
      <c r="H97" s="178"/>
      <c r="I97" s="178"/>
      <c r="J97" s="10"/>
      <c r="K97" s="178" t="s">
        <v>86</v>
      </c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6">
        <f>'ab1 - Zasklenie loggií'!J32</f>
        <v>0</v>
      </c>
      <c r="AH97" s="177"/>
      <c r="AI97" s="177"/>
      <c r="AJ97" s="177"/>
      <c r="AK97" s="177"/>
      <c r="AL97" s="177"/>
      <c r="AM97" s="177"/>
      <c r="AN97" s="176">
        <f>SUM(AG97,AT97)</f>
        <v>0</v>
      </c>
      <c r="AO97" s="177"/>
      <c r="AP97" s="177"/>
      <c r="AQ97" s="86" t="s">
        <v>87</v>
      </c>
      <c r="AR97" s="48"/>
      <c r="AS97" s="87">
        <v>0</v>
      </c>
      <c r="AT97" s="88">
        <f>ROUND(SUM(AV97:AW97),2)</f>
        <v>0</v>
      </c>
      <c r="AU97" s="89">
        <f>'ab1 - Zasklenie loggií'!P125</f>
        <v>0</v>
      </c>
      <c r="AV97" s="88">
        <f>'ab1 - Zasklenie loggií'!J35</f>
        <v>0</v>
      </c>
      <c r="AW97" s="88">
        <f>'ab1 - Zasklenie loggií'!J36</f>
        <v>0</v>
      </c>
      <c r="AX97" s="88">
        <f>'ab1 - Zasklenie loggií'!J37</f>
        <v>0</v>
      </c>
      <c r="AY97" s="88">
        <f>'ab1 - Zasklenie loggií'!J38</f>
        <v>0</v>
      </c>
      <c r="AZ97" s="88">
        <f>'ab1 - Zasklenie loggií'!F35</f>
        <v>0</v>
      </c>
      <c r="BA97" s="88">
        <f>'ab1 - Zasklenie loggií'!F36</f>
        <v>0</v>
      </c>
      <c r="BB97" s="88">
        <f>'ab1 - Zasklenie loggií'!F37</f>
        <v>0</v>
      </c>
      <c r="BC97" s="88">
        <f>'ab1 - Zasklenie loggií'!F38</f>
        <v>0</v>
      </c>
      <c r="BD97" s="90">
        <f>'ab1 - Zasklenie loggií'!F39</f>
        <v>0</v>
      </c>
      <c r="BT97" s="22" t="s">
        <v>88</v>
      </c>
      <c r="BV97" s="22" t="s">
        <v>77</v>
      </c>
      <c r="BW97" s="22" t="s">
        <v>89</v>
      </c>
      <c r="BX97" s="22" t="s">
        <v>83</v>
      </c>
      <c r="CL97" s="22" t="s">
        <v>1</v>
      </c>
    </row>
    <row r="98" spans="1:90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0" s="2" customFormat="1" ht="7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8:AN88"/>
    <mergeCell ref="AM90:AP90"/>
    <mergeCell ref="AS90:AT92"/>
    <mergeCell ref="AM91:AP91"/>
    <mergeCell ref="W33:AE33"/>
    <mergeCell ref="AK33:AO33"/>
    <mergeCell ref="AR2:BE2"/>
    <mergeCell ref="AN97:AP97"/>
    <mergeCell ref="AG97:AM97"/>
    <mergeCell ref="E97:I97"/>
    <mergeCell ref="K97:AF97"/>
    <mergeCell ref="AG95:AM95"/>
    <mergeCell ref="AN95:AP95"/>
    <mergeCell ref="C93:G93"/>
    <mergeCell ref="I93:AF93"/>
    <mergeCell ref="AG93:AM93"/>
    <mergeCell ref="AN93:AP93"/>
    <mergeCell ref="AN96:AP96"/>
    <mergeCell ref="AG96:AM96"/>
    <mergeCell ref="D96:H96"/>
    <mergeCell ref="J96:AF96"/>
    <mergeCell ref="L86:AO86"/>
  </mergeCells>
  <hyperlinks>
    <hyperlink ref="A97" location="'ab1 - Zasklenie loggií'!C2" display="/" xr:uid="{00000000-0004-0000-0000-000000000000}"/>
  </hyperlinks>
  <printOptions horizontalCentered="1"/>
  <pageMargins left="0.39370078740157483" right="0.39370078740157483" top="0.39370078740157483" bottom="0.39370078740157483" header="0" footer="0"/>
  <pageSetup paperSize="9" scale="86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6"/>
  <sheetViews>
    <sheetView showGridLines="0" tabSelected="1" workbookViewId="0"/>
  </sheetViews>
  <sheetFormatPr baseColWidth="10" defaultColWidth="8.75" defaultRowHeight="11"/>
  <cols>
    <col min="1" max="1" width="8.75" style="1" customWidth="1"/>
    <col min="2" max="2" width="1.25" style="1" customWidth="1"/>
    <col min="3" max="4" width="4.5" style="1" customWidth="1"/>
    <col min="5" max="5" width="18.25" style="1" customWidth="1"/>
    <col min="6" max="6" width="54.5" style="1" customWidth="1"/>
    <col min="7" max="7" width="8" style="1" customWidth="1"/>
    <col min="8" max="8" width="12.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25" style="1" hidden="1"/>
    <col min="15" max="20" width="15.25" style="1" hidden="1" customWidth="1"/>
    <col min="21" max="21" width="17.5" style="1" hidden="1" customWidth="1"/>
    <col min="22" max="22" width="13.25" style="1" customWidth="1"/>
    <col min="23" max="23" width="17.5" style="1" customWidth="1"/>
    <col min="24" max="24" width="13.25" style="1" customWidth="1"/>
    <col min="25" max="25" width="16" style="1" customWidth="1"/>
    <col min="26" max="26" width="11.75" style="1" customWidth="1"/>
    <col min="27" max="27" width="16" style="1" customWidth="1"/>
    <col min="28" max="28" width="17.5" style="1" customWidth="1"/>
    <col min="29" max="29" width="11.75" style="1" customWidth="1"/>
    <col min="30" max="30" width="16" style="1" customWidth="1"/>
    <col min="31" max="31" width="17.5" style="1" customWidth="1"/>
    <col min="44" max="65" width="9.25" style="1" hidden="1"/>
  </cols>
  <sheetData>
    <row r="2" spans="1:46" s="1" customFormat="1" ht="37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89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5" customHeight="1">
      <c r="B4" s="17"/>
      <c r="D4" s="18" t="s">
        <v>90</v>
      </c>
      <c r="L4" s="17"/>
      <c r="M4" s="91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4.5" customHeight="1">
      <c r="B7" s="17"/>
      <c r="E7" s="218" t="str">
        <f>'Rekapitulácia stavby'!K6</f>
        <v>Zateplenie budovy ZpS na ul. Osiková, Žilina</v>
      </c>
      <c r="F7" s="219"/>
      <c r="G7" s="219"/>
      <c r="H7" s="219"/>
      <c r="L7" s="17"/>
    </row>
    <row r="8" spans="1:46" s="1" customFormat="1" ht="12" customHeight="1">
      <c r="B8" s="17"/>
      <c r="D8" s="24" t="s">
        <v>91</v>
      </c>
      <c r="L8" s="17"/>
    </row>
    <row r="9" spans="1:46" s="2" customFormat="1" ht="14.5" customHeight="1">
      <c r="A9" s="29"/>
      <c r="B9" s="30"/>
      <c r="C9" s="29"/>
      <c r="D9" s="29"/>
      <c r="E9" s="218" t="s">
        <v>92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93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4.5" customHeight="1">
      <c r="A11" s="29"/>
      <c r="B11" s="30"/>
      <c r="C11" s="29"/>
      <c r="D11" s="29"/>
      <c r="E11" s="190" t="s">
        <v>94</v>
      </c>
      <c r="F11" s="217"/>
      <c r="G11" s="217"/>
      <c r="H11" s="217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24" t="s">
        <v>21</v>
      </c>
      <c r="J14" s="52" t="str">
        <f>'Rekapitulácia stavby'!AN8</f>
        <v>31. 8. 2020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75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24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24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24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0" t="str">
        <f>'Rekapitulácia stavby'!E14</f>
        <v>Vyplň údaj</v>
      </c>
      <c r="F20" s="209"/>
      <c r="G20" s="209"/>
      <c r="H20" s="209"/>
      <c r="I20" s="24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24" t="s">
        <v>24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30</v>
      </c>
      <c r="F23" s="29"/>
      <c r="G23" s="29"/>
      <c r="H23" s="29"/>
      <c r="I23" s="2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4.5" customHeight="1">
      <c r="A29" s="92"/>
      <c r="B29" s="93"/>
      <c r="C29" s="92"/>
      <c r="D29" s="92"/>
      <c r="E29" s="213" t="s">
        <v>1</v>
      </c>
      <c r="F29" s="213"/>
      <c r="G29" s="213"/>
      <c r="H29" s="213"/>
      <c r="I29" s="92"/>
      <c r="J29" s="92"/>
      <c r="K29" s="92"/>
      <c r="L29" s="94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</row>
    <row r="30" spans="1:31" s="2" customFormat="1" ht="7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25" customHeight="1">
      <c r="A32" s="29"/>
      <c r="B32" s="30"/>
      <c r="C32" s="29"/>
      <c r="D32" s="95" t="s">
        <v>35</v>
      </c>
      <c r="E32" s="29"/>
      <c r="F32" s="29"/>
      <c r="G32" s="29"/>
      <c r="H32" s="29"/>
      <c r="I32" s="29"/>
      <c r="J32" s="68">
        <f>ROUND(J125,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customHeight="1">
      <c r="A35" s="29"/>
      <c r="B35" s="30"/>
      <c r="C35" s="29"/>
      <c r="D35" s="96" t="s">
        <v>39</v>
      </c>
      <c r="E35" s="24" t="s">
        <v>40</v>
      </c>
      <c r="F35" s="97">
        <f>ROUND((SUM(BE125:BE135)),  2)</f>
        <v>0</v>
      </c>
      <c r="G35" s="29"/>
      <c r="H35" s="29"/>
      <c r="I35" s="98">
        <v>0.2</v>
      </c>
      <c r="J35" s="97">
        <f>ROUND(((SUM(BE125:BE135))*I35),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customHeight="1">
      <c r="A36" s="29"/>
      <c r="B36" s="30"/>
      <c r="C36" s="29"/>
      <c r="D36" s="29"/>
      <c r="E36" s="24" t="s">
        <v>41</v>
      </c>
      <c r="F36" s="97">
        <f>ROUND((SUM(BF125:BF135)),  2)</f>
        <v>0</v>
      </c>
      <c r="G36" s="29"/>
      <c r="H36" s="29"/>
      <c r="I36" s="98">
        <v>0.2</v>
      </c>
      <c r="J36" s="97">
        <f>ROUND(((SUM(BF125:BF135))*I36),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42</v>
      </c>
      <c r="F37" s="97">
        <f>ROUND((SUM(BG125:BG135)),  2)</f>
        <v>0</v>
      </c>
      <c r="G37" s="29"/>
      <c r="H37" s="29"/>
      <c r="I37" s="98">
        <v>0.2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5" hidden="1" customHeight="1">
      <c r="A38" s="29"/>
      <c r="B38" s="30"/>
      <c r="C38" s="29"/>
      <c r="D38" s="29"/>
      <c r="E38" s="24" t="s">
        <v>43</v>
      </c>
      <c r="F38" s="97">
        <f>ROUND((SUM(BH125:BH135)),  2)</f>
        <v>0</v>
      </c>
      <c r="G38" s="29"/>
      <c r="H38" s="29"/>
      <c r="I38" s="98">
        <v>0.2</v>
      </c>
      <c r="J38" s="97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5" hidden="1" customHeight="1">
      <c r="A39" s="29"/>
      <c r="B39" s="30"/>
      <c r="C39" s="29"/>
      <c r="D39" s="29"/>
      <c r="E39" s="24" t="s">
        <v>44</v>
      </c>
      <c r="F39" s="97">
        <f>ROUND((SUM(BI125:BI135)),  2)</f>
        <v>0</v>
      </c>
      <c r="G39" s="29"/>
      <c r="H39" s="29"/>
      <c r="I39" s="98">
        <v>0</v>
      </c>
      <c r="J39" s="97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7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25" customHeight="1">
      <c r="A41" s="29"/>
      <c r="B41" s="30"/>
      <c r="C41" s="99"/>
      <c r="D41" s="100" t="s">
        <v>45</v>
      </c>
      <c r="E41" s="57"/>
      <c r="F41" s="57"/>
      <c r="G41" s="101" t="s">
        <v>46</v>
      </c>
      <c r="H41" s="102" t="s">
        <v>47</v>
      </c>
      <c r="I41" s="57"/>
      <c r="J41" s="103">
        <f>SUM(J32:J39)</f>
        <v>0</v>
      </c>
      <c r="K41" s="104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4.5" customHeight="1">
      <c r="A85" s="29"/>
      <c r="B85" s="30"/>
      <c r="C85" s="29"/>
      <c r="D85" s="29"/>
      <c r="E85" s="218" t="str">
        <f>E7</f>
        <v>Zateplenie budovy ZpS na ul. Osiková, Žilina</v>
      </c>
      <c r="F85" s="219"/>
      <c r="G85" s="219"/>
      <c r="H85" s="21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91</v>
      </c>
      <c r="L86" s="17"/>
    </row>
    <row r="87" spans="1:31" s="2" customFormat="1" ht="14.5" customHeight="1">
      <c r="A87" s="29"/>
      <c r="B87" s="30"/>
      <c r="C87" s="29"/>
      <c r="D87" s="29"/>
      <c r="E87" s="218" t="s">
        <v>92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93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4.5" customHeight="1">
      <c r="A89" s="29"/>
      <c r="B89" s="30"/>
      <c r="C89" s="29"/>
      <c r="D89" s="29"/>
      <c r="E89" s="190" t="str">
        <f>E11</f>
        <v>ab1 - Zasklenie loggií</v>
      </c>
      <c r="F89" s="217"/>
      <c r="G89" s="217"/>
      <c r="H89" s="217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Žilina</v>
      </c>
      <c r="G91" s="29"/>
      <c r="H91" s="29"/>
      <c r="I91" s="24" t="s">
        <v>21</v>
      </c>
      <c r="J91" s="52" t="str">
        <f>IF(J14="","",J14)</f>
        <v>31. 8. 2020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6.5" customHeight="1">
      <c r="A93" s="29"/>
      <c r="B93" s="30"/>
      <c r="C93" s="24" t="s">
        <v>23</v>
      </c>
      <c r="D93" s="29"/>
      <c r="E93" s="29"/>
      <c r="F93" s="22" t="str">
        <f>E17</f>
        <v>Mesto Žilina</v>
      </c>
      <c r="G93" s="29"/>
      <c r="H93" s="29"/>
      <c r="I93" s="24" t="s">
        <v>29</v>
      </c>
      <c r="J93" s="27" t="str">
        <f>E23</f>
        <v>ENERMA, s.r.o., Žilina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5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Miroslav Holeš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7" t="s">
        <v>96</v>
      </c>
      <c r="D96" s="99"/>
      <c r="E96" s="99"/>
      <c r="F96" s="99"/>
      <c r="G96" s="99"/>
      <c r="H96" s="99"/>
      <c r="I96" s="99"/>
      <c r="J96" s="108" t="s">
        <v>97</v>
      </c>
      <c r="K96" s="9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2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75" customHeight="1">
      <c r="A98" s="29"/>
      <c r="B98" s="30"/>
      <c r="C98" s="109" t="s">
        <v>98</v>
      </c>
      <c r="D98" s="29"/>
      <c r="E98" s="29"/>
      <c r="F98" s="29"/>
      <c r="G98" s="29"/>
      <c r="H98" s="29"/>
      <c r="I98" s="29"/>
      <c r="J98" s="68">
        <f>J125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99</v>
      </c>
    </row>
    <row r="99" spans="1:47" s="9" customFormat="1" ht="25" customHeight="1">
      <c r="B99" s="110"/>
      <c r="D99" s="111" t="s">
        <v>100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1:47" s="10" customFormat="1" ht="20" customHeight="1">
      <c r="B100" s="114"/>
      <c r="D100" s="115" t="s">
        <v>101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1:47" s="10" customFormat="1" ht="20" customHeight="1">
      <c r="B101" s="114"/>
      <c r="D101" s="115" t="s">
        <v>102</v>
      </c>
      <c r="E101" s="116"/>
      <c r="F101" s="116"/>
      <c r="G101" s="116"/>
      <c r="H101" s="116"/>
      <c r="I101" s="116"/>
      <c r="J101" s="117">
        <f>J129</f>
        <v>0</v>
      </c>
      <c r="L101" s="114"/>
    </row>
    <row r="102" spans="1:47" s="9" customFormat="1" ht="25" customHeight="1">
      <c r="B102" s="110"/>
      <c r="D102" s="111" t="s">
        <v>103</v>
      </c>
      <c r="E102" s="112"/>
      <c r="F102" s="112"/>
      <c r="G102" s="112"/>
      <c r="H102" s="112"/>
      <c r="I102" s="112"/>
      <c r="J102" s="113">
        <f>J131</f>
        <v>0</v>
      </c>
      <c r="L102" s="110"/>
    </row>
    <row r="103" spans="1:47" s="10" customFormat="1" ht="20" customHeight="1">
      <c r="B103" s="114"/>
      <c r="D103" s="115" t="s">
        <v>104</v>
      </c>
      <c r="E103" s="116"/>
      <c r="F103" s="116"/>
      <c r="G103" s="116"/>
      <c r="H103" s="116"/>
      <c r="I103" s="116"/>
      <c r="J103" s="117">
        <f>J132</f>
        <v>0</v>
      </c>
      <c r="L103" s="114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7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7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5" customHeight="1">
      <c r="A110" s="29"/>
      <c r="B110" s="30"/>
      <c r="C110" s="18" t="s">
        <v>105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7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4.5" customHeight="1">
      <c r="A113" s="29"/>
      <c r="B113" s="30"/>
      <c r="C113" s="29"/>
      <c r="D113" s="29"/>
      <c r="E113" s="218" t="str">
        <f>E7</f>
        <v>Zateplenie budovy ZpS na ul. Osiková, Žilina</v>
      </c>
      <c r="F113" s="219"/>
      <c r="G113" s="219"/>
      <c r="H113" s="21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17"/>
      <c r="C114" s="24" t="s">
        <v>91</v>
      </c>
      <c r="L114" s="17"/>
    </row>
    <row r="115" spans="1:65" s="2" customFormat="1" ht="14.5" customHeight="1">
      <c r="A115" s="29"/>
      <c r="B115" s="30"/>
      <c r="C115" s="29"/>
      <c r="D115" s="29"/>
      <c r="E115" s="218" t="s">
        <v>92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93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4.5" customHeight="1">
      <c r="A117" s="29"/>
      <c r="B117" s="30"/>
      <c r="C117" s="29"/>
      <c r="D117" s="29"/>
      <c r="E117" s="190" t="str">
        <f>E11</f>
        <v>ab1 - Zasklenie loggií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F14</f>
        <v>Žilina</v>
      </c>
      <c r="G119" s="29"/>
      <c r="H119" s="29"/>
      <c r="I119" s="24" t="s">
        <v>21</v>
      </c>
      <c r="J119" s="52" t="str">
        <f>IF(J14="","",J14)</f>
        <v>31. 8. 2020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7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6.5" customHeight="1">
      <c r="A121" s="29"/>
      <c r="B121" s="30"/>
      <c r="C121" s="24" t="s">
        <v>23</v>
      </c>
      <c r="D121" s="29"/>
      <c r="E121" s="29"/>
      <c r="F121" s="22" t="str">
        <f>E17</f>
        <v>Mesto Žilina</v>
      </c>
      <c r="G121" s="29"/>
      <c r="H121" s="29"/>
      <c r="I121" s="24" t="s">
        <v>29</v>
      </c>
      <c r="J121" s="27" t="str">
        <f>E23</f>
        <v>ENERMA, s.r.o., Žilina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5" customHeight="1">
      <c r="A122" s="29"/>
      <c r="B122" s="30"/>
      <c r="C122" s="24" t="s">
        <v>27</v>
      </c>
      <c r="D122" s="29"/>
      <c r="E122" s="29"/>
      <c r="F122" s="22" t="str">
        <f>IF(E20="","",E20)</f>
        <v>Vyplň údaj</v>
      </c>
      <c r="G122" s="29"/>
      <c r="H122" s="29"/>
      <c r="I122" s="24" t="s">
        <v>32</v>
      </c>
      <c r="J122" s="27" t="str">
        <f>E26</f>
        <v>Miroslav Holeš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2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8"/>
      <c r="B124" s="119"/>
      <c r="C124" s="120" t="s">
        <v>106</v>
      </c>
      <c r="D124" s="121" t="s">
        <v>60</v>
      </c>
      <c r="E124" s="121" t="s">
        <v>56</v>
      </c>
      <c r="F124" s="121" t="s">
        <v>57</v>
      </c>
      <c r="G124" s="121" t="s">
        <v>107</v>
      </c>
      <c r="H124" s="121" t="s">
        <v>108</v>
      </c>
      <c r="I124" s="121" t="s">
        <v>109</v>
      </c>
      <c r="J124" s="122" t="s">
        <v>97</v>
      </c>
      <c r="K124" s="123" t="s">
        <v>110</v>
      </c>
      <c r="L124" s="124"/>
      <c r="M124" s="59" t="s">
        <v>1</v>
      </c>
      <c r="N124" s="60" t="s">
        <v>39</v>
      </c>
      <c r="O124" s="60" t="s">
        <v>111</v>
      </c>
      <c r="P124" s="60" t="s">
        <v>112</v>
      </c>
      <c r="Q124" s="60" t="s">
        <v>113</v>
      </c>
      <c r="R124" s="60" t="s">
        <v>114</v>
      </c>
      <c r="S124" s="60" t="s">
        <v>115</v>
      </c>
      <c r="T124" s="61" t="s">
        <v>116</v>
      </c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</row>
    <row r="125" spans="1:65" s="2" customFormat="1" ht="22.75" customHeight="1">
      <c r="A125" s="29"/>
      <c r="B125" s="30"/>
      <c r="C125" s="66" t="s">
        <v>98</v>
      </c>
      <c r="D125" s="29"/>
      <c r="E125" s="29"/>
      <c r="F125" s="29"/>
      <c r="G125" s="29"/>
      <c r="H125" s="29"/>
      <c r="I125" s="29"/>
      <c r="J125" s="125">
        <f>BK125</f>
        <v>0</v>
      </c>
      <c r="K125" s="29"/>
      <c r="L125" s="30"/>
      <c r="M125" s="62"/>
      <c r="N125" s="53"/>
      <c r="O125" s="63"/>
      <c r="P125" s="126">
        <f>P126+P131</f>
        <v>0</v>
      </c>
      <c r="Q125" s="63"/>
      <c r="R125" s="126">
        <f>R126+R131</f>
        <v>0.55438559999999992</v>
      </c>
      <c r="S125" s="63"/>
      <c r="T125" s="127">
        <f>T126+T131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74</v>
      </c>
      <c r="AU125" s="14" t="s">
        <v>99</v>
      </c>
      <c r="BK125" s="128">
        <f>BK126+BK131</f>
        <v>0</v>
      </c>
    </row>
    <row r="126" spans="1:65" s="12" customFormat="1" ht="26" customHeight="1">
      <c r="B126" s="129"/>
      <c r="D126" s="130" t="s">
        <v>74</v>
      </c>
      <c r="E126" s="131" t="s">
        <v>117</v>
      </c>
      <c r="F126" s="131" t="s">
        <v>118</v>
      </c>
      <c r="I126" s="132"/>
      <c r="J126" s="133">
        <f>BK126</f>
        <v>0</v>
      </c>
      <c r="L126" s="129"/>
      <c r="M126" s="134"/>
      <c r="N126" s="135"/>
      <c r="O126" s="135"/>
      <c r="P126" s="136">
        <f>P127+P129</f>
        <v>0</v>
      </c>
      <c r="Q126" s="135"/>
      <c r="R126" s="136">
        <f>R127+R129</f>
        <v>3.59856E-2</v>
      </c>
      <c r="S126" s="135"/>
      <c r="T126" s="137">
        <f>T127+T129</f>
        <v>0</v>
      </c>
      <c r="AR126" s="130" t="s">
        <v>82</v>
      </c>
      <c r="AT126" s="138" t="s">
        <v>74</v>
      </c>
      <c r="AU126" s="138" t="s">
        <v>75</v>
      </c>
      <c r="AY126" s="130" t="s">
        <v>119</v>
      </c>
      <c r="BK126" s="139">
        <f>BK127+BK129</f>
        <v>0</v>
      </c>
    </row>
    <row r="127" spans="1:65" s="12" customFormat="1" ht="22.75" customHeight="1">
      <c r="B127" s="129"/>
      <c r="D127" s="130" t="s">
        <v>74</v>
      </c>
      <c r="E127" s="140" t="s">
        <v>120</v>
      </c>
      <c r="F127" s="140" t="s">
        <v>121</v>
      </c>
      <c r="I127" s="132"/>
      <c r="J127" s="141">
        <f>BK127</f>
        <v>0</v>
      </c>
      <c r="L127" s="129"/>
      <c r="M127" s="134"/>
      <c r="N127" s="135"/>
      <c r="O127" s="135"/>
      <c r="P127" s="136">
        <f>P128</f>
        <v>0</v>
      </c>
      <c r="Q127" s="135"/>
      <c r="R127" s="136">
        <f>R128</f>
        <v>3.59856E-2</v>
      </c>
      <c r="S127" s="135"/>
      <c r="T127" s="137">
        <f>T128</f>
        <v>0</v>
      </c>
      <c r="AR127" s="130" t="s">
        <v>82</v>
      </c>
      <c r="AT127" s="138" t="s">
        <v>74</v>
      </c>
      <c r="AU127" s="138" t="s">
        <v>82</v>
      </c>
      <c r="AY127" s="130" t="s">
        <v>119</v>
      </c>
      <c r="BK127" s="139">
        <f>BK128</f>
        <v>0</v>
      </c>
    </row>
    <row r="128" spans="1:65" s="2" customFormat="1" ht="22.25" customHeight="1">
      <c r="A128" s="29"/>
      <c r="B128" s="142"/>
      <c r="C128" s="143" t="s">
        <v>82</v>
      </c>
      <c r="D128" s="143" t="s">
        <v>122</v>
      </c>
      <c r="E128" s="144" t="s">
        <v>123</v>
      </c>
      <c r="F128" s="145" t="s">
        <v>124</v>
      </c>
      <c r="G128" s="146" t="s">
        <v>125</v>
      </c>
      <c r="H128" s="147">
        <v>23.52</v>
      </c>
      <c r="I128" s="148"/>
      <c r="J128" s="149">
        <f>ROUND(I128*H128,2)</f>
        <v>0</v>
      </c>
      <c r="K128" s="150"/>
      <c r="L128" s="30"/>
      <c r="M128" s="151" t="s">
        <v>1</v>
      </c>
      <c r="N128" s="152" t="s">
        <v>41</v>
      </c>
      <c r="O128" s="55"/>
      <c r="P128" s="153">
        <f>O128*H128</f>
        <v>0</v>
      </c>
      <c r="Q128" s="153">
        <v>1.5299999999999999E-3</v>
      </c>
      <c r="R128" s="153">
        <f>Q128*H128</f>
        <v>3.59856E-2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126</v>
      </c>
      <c r="AT128" s="155" t="s">
        <v>122</v>
      </c>
      <c r="AU128" s="155" t="s">
        <v>88</v>
      </c>
      <c r="AY128" s="14" t="s">
        <v>119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88</v>
      </c>
      <c r="BK128" s="156">
        <f>ROUND(I128*H128,2)</f>
        <v>0</v>
      </c>
      <c r="BL128" s="14" t="s">
        <v>126</v>
      </c>
      <c r="BM128" s="155" t="s">
        <v>127</v>
      </c>
    </row>
    <row r="129" spans="1:65" s="12" customFormat="1" ht="22.75" customHeight="1">
      <c r="B129" s="129"/>
      <c r="D129" s="130" t="s">
        <v>74</v>
      </c>
      <c r="E129" s="140" t="s">
        <v>128</v>
      </c>
      <c r="F129" s="140" t="s">
        <v>129</v>
      </c>
      <c r="I129" s="132"/>
      <c r="J129" s="141">
        <f>BK129</f>
        <v>0</v>
      </c>
      <c r="L129" s="129"/>
      <c r="M129" s="134"/>
      <c r="N129" s="135"/>
      <c r="O129" s="135"/>
      <c r="P129" s="136">
        <f>P130</f>
        <v>0</v>
      </c>
      <c r="Q129" s="135"/>
      <c r="R129" s="136">
        <f>R130</f>
        <v>0</v>
      </c>
      <c r="S129" s="135"/>
      <c r="T129" s="137">
        <f>T130</f>
        <v>0</v>
      </c>
      <c r="AR129" s="130" t="s">
        <v>82</v>
      </c>
      <c r="AT129" s="138" t="s">
        <v>74</v>
      </c>
      <c r="AU129" s="138" t="s">
        <v>82</v>
      </c>
      <c r="AY129" s="130" t="s">
        <v>119</v>
      </c>
      <c r="BK129" s="139">
        <f>BK130</f>
        <v>0</v>
      </c>
    </row>
    <row r="130" spans="1:65" s="2" customFormat="1" ht="22.25" customHeight="1">
      <c r="A130" s="29"/>
      <c r="B130" s="142"/>
      <c r="C130" s="143" t="s">
        <v>88</v>
      </c>
      <c r="D130" s="143" t="s">
        <v>122</v>
      </c>
      <c r="E130" s="144" t="s">
        <v>130</v>
      </c>
      <c r="F130" s="145" t="s">
        <v>131</v>
      </c>
      <c r="G130" s="146" t="s">
        <v>132</v>
      </c>
      <c r="H130" s="147">
        <v>3.5999999999999997E-2</v>
      </c>
      <c r="I130" s="148"/>
      <c r="J130" s="149">
        <f>ROUND(I130*H130,2)</f>
        <v>0</v>
      </c>
      <c r="K130" s="150"/>
      <c r="L130" s="30"/>
      <c r="M130" s="151" t="s">
        <v>1</v>
      </c>
      <c r="N130" s="152" t="s">
        <v>41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126</v>
      </c>
      <c r="AT130" s="155" t="s">
        <v>122</v>
      </c>
      <c r="AU130" s="155" t="s">
        <v>88</v>
      </c>
      <c r="AY130" s="14" t="s">
        <v>119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88</v>
      </c>
      <c r="BK130" s="156">
        <f>ROUND(I130*H130,2)</f>
        <v>0</v>
      </c>
      <c r="BL130" s="14" t="s">
        <v>126</v>
      </c>
      <c r="BM130" s="155" t="s">
        <v>133</v>
      </c>
    </row>
    <row r="131" spans="1:65" s="12" customFormat="1" ht="26" customHeight="1">
      <c r="B131" s="129"/>
      <c r="D131" s="130" t="s">
        <v>74</v>
      </c>
      <c r="E131" s="131" t="s">
        <v>134</v>
      </c>
      <c r="F131" s="131" t="s">
        <v>135</v>
      </c>
      <c r="I131" s="132"/>
      <c r="J131" s="133">
        <f>BK131</f>
        <v>0</v>
      </c>
      <c r="L131" s="129"/>
      <c r="M131" s="134"/>
      <c r="N131" s="135"/>
      <c r="O131" s="135"/>
      <c r="P131" s="136">
        <f>P132</f>
        <v>0</v>
      </c>
      <c r="Q131" s="135"/>
      <c r="R131" s="136">
        <f>R132</f>
        <v>0.51839999999999997</v>
      </c>
      <c r="S131" s="135"/>
      <c r="T131" s="137">
        <f>T132</f>
        <v>0</v>
      </c>
      <c r="AR131" s="130" t="s">
        <v>88</v>
      </c>
      <c r="AT131" s="138" t="s">
        <v>74</v>
      </c>
      <c r="AU131" s="138" t="s">
        <v>75</v>
      </c>
      <c r="AY131" s="130" t="s">
        <v>119</v>
      </c>
      <c r="BK131" s="139">
        <f>BK132</f>
        <v>0</v>
      </c>
    </row>
    <row r="132" spans="1:65" s="12" customFormat="1" ht="22.75" customHeight="1">
      <c r="B132" s="129"/>
      <c r="D132" s="130" t="s">
        <v>74</v>
      </c>
      <c r="E132" s="140" t="s">
        <v>136</v>
      </c>
      <c r="F132" s="140" t="s">
        <v>137</v>
      </c>
      <c r="I132" s="132"/>
      <c r="J132" s="141">
        <f>BK132</f>
        <v>0</v>
      </c>
      <c r="L132" s="129"/>
      <c r="M132" s="134"/>
      <c r="N132" s="135"/>
      <c r="O132" s="135"/>
      <c r="P132" s="136">
        <f>SUM(P133:P135)</f>
        <v>0</v>
      </c>
      <c r="Q132" s="135"/>
      <c r="R132" s="136">
        <f>SUM(R133:R135)</f>
        <v>0.51839999999999997</v>
      </c>
      <c r="S132" s="135"/>
      <c r="T132" s="137">
        <f>SUM(T133:T135)</f>
        <v>0</v>
      </c>
      <c r="AR132" s="130" t="s">
        <v>88</v>
      </c>
      <c r="AT132" s="138" t="s">
        <v>74</v>
      </c>
      <c r="AU132" s="138" t="s">
        <v>82</v>
      </c>
      <c r="AY132" s="130" t="s">
        <v>119</v>
      </c>
      <c r="BK132" s="139">
        <f>SUM(BK133:BK135)</f>
        <v>0</v>
      </c>
    </row>
    <row r="133" spans="1:65" s="2" customFormat="1" ht="22.25" customHeight="1">
      <c r="A133" s="29"/>
      <c r="B133" s="142"/>
      <c r="C133" s="143" t="s">
        <v>138</v>
      </c>
      <c r="D133" s="143" t="s">
        <v>122</v>
      </c>
      <c r="E133" s="144" t="s">
        <v>139</v>
      </c>
      <c r="F133" s="145" t="s">
        <v>140</v>
      </c>
      <c r="G133" s="146" t="s">
        <v>141</v>
      </c>
      <c r="H133" s="147">
        <v>8</v>
      </c>
      <c r="I133" s="148"/>
      <c r="J133" s="149">
        <f>ROUND(I133*H133,2)</f>
        <v>0</v>
      </c>
      <c r="K133" s="150"/>
      <c r="L133" s="30"/>
      <c r="M133" s="151" t="s">
        <v>1</v>
      </c>
      <c r="N133" s="152" t="s">
        <v>41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142</v>
      </c>
      <c r="AT133" s="155" t="s">
        <v>122</v>
      </c>
      <c r="AU133" s="155" t="s">
        <v>88</v>
      </c>
      <c r="AY133" s="14" t="s">
        <v>119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88</v>
      </c>
      <c r="BK133" s="156">
        <f>ROUND(I133*H133,2)</f>
        <v>0</v>
      </c>
      <c r="BL133" s="14" t="s">
        <v>142</v>
      </c>
      <c r="BM133" s="155" t="s">
        <v>143</v>
      </c>
    </row>
    <row r="134" spans="1:65" s="2" customFormat="1" ht="34.75" customHeight="1">
      <c r="A134" s="29"/>
      <c r="B134" s="142"/>
      <c r="C134" s="157" t="s">
        <v>126</v>
      </c>
      <c r="D134" s="157" t="s">
        <v>144</v>
      </c>
      <c r="E134" s="158" t="s">
        <v>145</v>
      </c>
      <c r="F134" s="159" t="s">
        <v>146</v>
      </c>
      <c r="G134" s="160" t="s">
        <v>141</v>
      </c>
      <c r="H134" s="161">
        <v>8</v>
      </c>
      <c r="I134" s="162"/>
      <c r="J134" s="163">
        <f>ROUND(I134*H134,2)</f>
        <v>0</v>
      </c>
      <c r="K134" s="164"/>
      <c r="L134" s="165"/>
      <c r="M134" s="166" t="s">
        <v>1</v>
      </c>
      <c r="N134" s="167" t="s">
        <v>41</v>
      </c>
      <c r="O134" s="55"/>
      <c r="P134" s="153">
        <f>O134*H134</f>
        <v>0</v>
      </c>
      <c r="Q134" s="153">
        <v>6.4799999999999996E-2</v>
      </c>
      <c r="R134" s="153">
        <f>Q134*H134</f>
        <v>0.51839999999999997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147</v>
      </c>
      <c r="AT134" s="155" t="s">
        <v>144</v>
      </c>
      <c r="AU134" s="155" t="s">
        <v>88</v>
      </c>
      <c r="AY134" s="14" t="s">
        <v>119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88</v>
      </c>
      <c r="BK134" s="156">
        <f>ROUND(I134*H134,2)</f>
        <v>0</v>
      </c>
      <c r="BL134" s="14" t="s">
        <v>142</v>
      </c>
      <c r="BM134" s="155" t="s">
        <v>148</v>
      </c>
    </row>
    <row r="135" spans="1:65" s="2" customFormat="1" ht="22.25" customHeight="1">
      <c r="A135" s="29"/>
      <c r="B135" s="142"/>
      <c r="C135" s="143" t="s">
        <v>149</v>
      </c>
      <c r="D135" s="143" t="s">
        <v>122</v>
      </c>
      <c r="E135" s="144" t="s">
        <v>150</v>
      </c>
      <c r="F135" s="145" t="s">
        <v>151</v>
      </c>
      <c r="G135" s="146" t="s">
        <v>152</v>
      </c>
      <c r="H135" s="168"/>
      <c r="I135" s="148"/>
      <c r="J135" s="149">
        <f>ROUND(I135*H135,2)</f>
        <v>0</v>
      </c>
      <c r="K135" s="150"/>
      <c r="L135" s="30"/>
      <c r="M135" s="169" t="s">
        <v>1</v>
      </c>
      <c r="N135" s="170" t="s">
        <v>41</v>
      </c>
      <c r="O135" s="171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142</v>
      </c>
      <c r="AT135" s="155" t="s">
        <v>122</v>
      </c>
      <c r="AU135" s="155" t="s">
        <v>88</v>
      </c>
      <c r="AY135" s="14" t="s">
        <v>119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88</v>
      </c>
      <c r="BK135" s="156">
        <f>ROUND(I135*H135,2)</f>
        <v>0</v>
      </c>
      <c r="BL135" s="14" t="s">
        <v>142</v>
      </c>
      <c r="BM135" s="155" t="s">
        <v>153</v>
      </c>
    </row>
    <row r="136" spans="1:65" s="2" customFormat="1" ht="7" customHeight="1">
      <c r="A136" s="29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0"/>
      <c r="M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</sheetData>
  <autoFilter ref="C124:K135" xr:uid="{00000000-0009-0000-0000-000001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ab1 - Zasklenie loggií</vt:lpstr>
      <vt:lpstr>'ab1 - Zasklenie loggií'!Názvy_tlače</vt:lpstr>
      <vt:lpstr>'Rekapitulácia stavby'!Názvy_tlače</vt:lpstr>
      <vt:lpstr>'ab1 - Zasklenie loggií'!Oblasť_tlače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Holeš</dc:creator>
  <cp:lastModifiedBy>Microsoft Office User</cp:lastModifiedBy>
  <cp:lastPrinted>2020-09-14T06:07:08Z</cp:lastPrinted>
  <dcterms:created xsi:type="dcterms:W3CDTF">2020-09-14T06:05:40Z</dcterms:created>
  <dcterms:modified xsi:type="dcterms:W3CDTF">2020-10-19T11:49:37Z</dcterms:modified>
</cp:coreProperties>
</file>